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T600 Data" sheetId="2" state="visible" r:id="rId2"/>
    <sheet xmlns:r="http://schemas.openxmlformats.org/officeDocument/2006/relationships" name="Capital Allowances" sheetId="3" state="visible" r:id="rId3"/>
  </sheets>
  <definedNames>
    <definedName name="_xlnm.Print_Titles" localSheetId="1">'CT600 Data'!$5:$5</definedName>
    <definedName name="_xlnm.Print_Titles" localSheetId="2">'Capital Allowances'!$5:$5</definedName>
  </definedNames>
  <calcPr calcId="124519" fullCalcOnLoad="1"/>
</workbook>
</file>

<file path=xl/styles.xml><?xml version="1.0" encoding="utf-8"?>
<styleSheet xmlns="http://schemas.openxmlformats.org/spreadsheetml/2006/main">
  <numFmts count="5">
    <numFmt numFmtId="164" formatCode="£#,##0.00;(£#,##0.00);&quot;-&quot;"/>
    <numFmt numFmtId="165" formatCode="dd/mm/yyyy"/>
    <numFmt numFmtId="166" formatCode="yyyy-mm-dd"/>
    <numFmt numFmtId="167" formatCode="0.0%"/>
    <numFmt numFmtId="168" formatCode="0.000"/>
  </numFmts>
  <fonts count="11">
    <font>
      <name val="Calibri"/>
      <family val="2"/>
      <color theme="1"/>
      <sz val="11"/>
      <scheme val="minor"/>
    </font>
    <font>
      <name val="Arial"/>
      <b val="1"/>
      <color rgb="00FFFFFF"/>
      <sz val="10"/>
    </font>
    <font>
      <name val="Arial"/>
      <b val="1"/>
      <color rgb="001F3864"/>
      <sz val="14"/>
    </font>
    <font>
      <name val="Arial"/>
      <i val="1"/>
      <color rgb="00404040"/>
      <sz val="10"/>
    </font>
    <font>
      <name val="Arial"/>
      <color rgb="00808080"/>
      <sz val="8"/>
    </font>
    <font>
      <name val="Arial"/>
      <b val="1"/>
      <color rgb="001F3864"/>
      <sz val="10"/>
    </font>
    <font>
      <name val="Arial"/>
      <sz val="10"/>
    </font>
    <font>
      <name val="Arial"/>
      <color rgb="000000FF"/>
      <sz val="10"/>
    </font>
    <font>
      <name val="Arial"/>
      <b val="1"/>
      <color rgb="00000000"/>
      <sz val="10"/>
    </font>
    <font>
      <name val="Arial"/>
      <color rgb="00000000"/>
      <sz val="10"/>
    </font>
    <font>
      <name val="Arial"/>
      <i val="1"/>
      <color rgb="007F7F7F"/>
      <sz val="9"/>
    </font>
  </fonts>
  <fills count="6">
    <fill>
      <patternFill/>
    </fill>
    <fill>
      <patternFill patternType="gray125"/>
    </fill>
    <fill>
      <patternFill patternType="solid">
        <fgColor rgb="001F3864"/>
      </patternFill>
    </fill>
    <fill>
      <patternFill patternType="solid">
        <fgColor rgb="00D9E1F2"/>
      </patternFill>
    </fill>
    <fill>
      <patternFill patternType="solid">
        <fgColor rgb="00FFFF00"/>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7">
    <xf numFmtId="0"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xf numFmtId="0" fontId="0" fillId="4" borderId="1" pivotButton="0" quotePrefix="0" xfId="0"/>
    <xf numFmtId="0" fontId="0" fillId="5" borderId="1" pivotButton="0" quotePrefix="0" xfId="0"/>
    <xf numFmtId="0" fontId="0" fillId="0" borderId="1" pivotButton="0" quotePrefix="0" xfId="0"/>
    <xf numFmtId="0" fontId="2" fillId="0" borderId="0" pivotButton="0" quotePrefix="0" xfId="0"/>
    <xf numFmtId="0" fontId="3" fillId="0" borderId="0" pivotButton="0" quotePrefix="0" xfId="0"/>
    <xf numFmtId="0" fontId="1" fillId="2" borderId="0" applyAlignment="1" pivotButton="0" quotePrefix="0" xfId="0">
      <alignment vertical="center" wrapText="1"/>
    </xf>
    <xf numFmtId="0" fontId="0" fillId="3" borderId="0" applyAlignment="1" pivotButton="0" quotePrefix="0" xfId="0">
      <alignment vertical="center"/>
    </xf>
    <xf numFmtId="0" fontId="5" fillId="3" borderId="0" applyAlignment="1" pivotButton="0" quotePrefix="0" xfId="0">
      <alignment vertical="center"/>
    </xf>
    <xf numFmtId="0" fontId="0" fillId="3" borderId="0" applyAlignment="1" pivotButton="0" quotePrefix="0" xfId="0">
      <alignment vertical="top" wrapText="1"/>
    </xf>
    <xf numFmtId="0" fontId="4" fillId="0" borderId="0" applyAlignment="1" pivotButton="0" quotePrefix="0" xfId="0">
      <alignment vertical="center"/>
    </xf>
    <xf numFmtId="0" fontId="6" fillId="0" borderId="0" applyAlignment="1" pivotButton="0" quotePrefix="0" xfId="0">
      <alignment vertical="center"/>
    </xf>
    <xf numFmtId="0" fontId="9" fillId="5" borderId="1" applyAlignment="1" pivotButton="0" quotePrefix="0" xfId="0">
      <alignment vertical="center"/>
    </xf>
    <xf numFmtId="0" fontId="0" fillId="0" borderId="0" applyAlignment="1" pivotButton="0" quotePrefix="0" xfId="0">
      <alignment vertical="center"/>
    </xf>
    <xf numFmtId="49" fontId="7" fillId="4" borderId="1" applyAlignment="1" applyProtection="1" pivotButton="0" quotePrefix="0" xfId="0">
      <alignment vertical="center"/>
      <protection locked="0" hidden="0"/>
    </xf>
    <xf numFmtId="49" fontId="10" fillId="0" borderId="0" applyAlignment="1" pivotButton="0" quotePrefix="0" xfId="0">
      <alignment vertical="center"/>
    </xf>
    <xf numFmtId="165" fontId="7" fillId="4" borderId="1" applyAlignment="1" applyProtection="1" pivotButton="0" quotePrefix="0" xfId="0">
      <alignment vertical="center"/>
      <protection locked="0" hidden="0"/>
    </xf>
    <xf numFmtId="165" fontId="10" fillId="0" borderId="0" applyAlignment="1" pivotButton="0" quotePrefix="0" xfId="0">
      <alignment vertical="center"/>
    </xf>
    <xf numFmtId="1" fontId="9" fillId="5" borderId="1" applyAlignment="1" pivotButton="0" quotePrefix="0" xfId="0">
      <alignment vertical="center"/>
    </xf>
    <xf numFmtId="1" fontId="7" fillId="4" borderId="1" applyAlignment="1" applyProtection="1" pivotButton="0" quotePrefix="0" xfId="0">
      <alignment vertical="center"/>
      <protection locked="0" hidden="0"/>
    </xf>
    <xf numFmtId="1" fontId="10" fillId="0" borderId="0" applyAlignment="1" pivotButton="0" quotePrefix="0" xfId="0">
      <alignment vertical="center"/>
    </xf>
    <xf numFmtId="0" fontId="7" fillId="4" borderId="1" applyAlignment="1" applyProtection="1" pivotButton="0" quotePrefix="0" xfId="0">
      <alignment vertical="center"/>
      <protection locked="0" hidden="0"/>
    </xf>
    <xf numFmtId="0" fontId="10" fillId="0" borderId="0" applyAlignment="1" pivotButton="0" quotePrefix="0" xfId="0">
      <alignment vertical="center"/>
    </xf>
    <xf numFmtId="0" fontId="0" fillId="0" borderId="0" applyAlignment="1" pivotButton="0" quotePrefix="0" xfId="0">
      <alignment vertical="top" wrapText="1"/>
    </xf>
    <xf numFmtId="164" fontId="7" fillId="4" borderId="1" applyAlignment="1" applyProtection="1" pivotButton="0" quotePrefix="0" xfId="0">
      <alignment vertical="center"/>
      <protection locked="0" hidden="0"/>
    </xf>
    <xf numFmtId="164" fontId="10" fillId="0" borderId="0" applyAlignment="1" pivotButton="0" quotePrefix="0" xfId="0">
      <alignment vertical="center"/>
    </xf>
    <xf numFmtId="164" fontId="9" fillId="5" borderId="1" applyAlignment="1" pivotButton="0" quotePrefix="0" xfId="0">
      <alignment vertical="center"/>
    </xf>
    <xf numFmtId="0" fontId="8" fillId="0" borderId="0" applyAlignment="1" pivotButton="0" quotePrefix="0" xfId="0">
      <alignment vertical="center"/>
    </xf>
    <xf numFmtId="164" fontId="8" fillId="5" borderId="1" applyAlignment="1" pivotButton="0" quotePrefix="0" xfId="0">
      <alignment vertical="center"/>
    </xf>
    <xf numFmtId="167" fontId="7" fillId="0" borderId="1" applyAlignment="1" applyProtection="1" pivotButton="0" quotePrefix="0" xfId="0">
      <alignment vertical="center"/>
      <protection locked="0" hidden="0"/>
    </xf>
    <xf numFmtId="164" fontId="7" fillId="0" borderId="1" applyAlignment="1" applyProtection="1" pivotButton="0" quotePrefix="0" xfId="0">
      <alignment vertical="center"/>
      <protection locked="0" hidden="0"/>
    </xf>
    <xf numFmtId="168" fontId="7" fillId="0" borderId="1" applyAlignment="1" applyProtection="1" pivotButton="0" quotePrefix="0" xfId="0">
      <alignment vertical="center"/>
      <protection locked="0" hidden="0"/>
    </xf>
    <xf numFmtId="0" fontId="0" fillId="5" borderId="1" applyAlignment="1" pivotButton="0" quotePrefix="0" xfId="0">
      <alignment vertical="center"/>
    </xf>
  </cellXfs>
  <cellStyles count="1">
    <cellStyle name="Normal" xfId="0" builtinId="0" hidden="0"/>
  </cellStyles>
  <dxfs count="2">
    <dxf>
      <font>
        <name val="Arial"/>
        <b val="1"/>
        <color rgb="009C0006"/>
      </font>
      <fill>
        <patternFill patternType="solid">
          <fgColor rgb="00F8CBAD"/>
          <bgColor rgb="00F8CBAD"/>
        </patternFill>
      </fill>
    </dxf>
    <dxf>
      <font>
        <name val="Arial"/>
        <b val="1"/>
        <color rgb="007F6000"/>
      </font>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Clients Assistant</author>
  </authors>
  <commentList>
    <comment ref="C75" authorId="0" shapeId="0">
      <text>
        <t>Source: HMRC corporation tax rates from 1 April 2023 (gov.uk/corporation-tax-rates).</t>
      </text>
    </comment>
    <comment ref="C76" authorId="0" shapeId="0">
      <text>
        <t>Source: HMRC corporation tax rates from 1 April 2023 (gov.uk/corporation-tax-rates).</t>
      </text>
    </comment>
    <comment ref="C77" authorId="0" shapeId="0">
      <text>
        <t>Source: HMRC corporation tax rates from 1 April 2023 (gov.uk/corporation-tax-rates).</t>
      </text>
    </comment>
    <comment ref="C78" authorId="0" shapeId="0">
      <text>
        <t>Source: HMRC corporation tax rates from 1 April 2023 (gov.uk/corporation-tax-rates).</t>
      </text>
    </comment>
    <comment ref="C79" authorId="0" shapeId="0">
      <text>
        <t>Source: HMRC corporation tax rates from 1 April 2023 (gov.uk/corporation-tax-rates).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3" customWidth="1" min="1" max="1"/>
    <col width="100" customWidth="1" min="2" max="2"/>
  </cols>
  <sheetData>
    <row r="1">
      <c r="B1" s="1" t="inlineStr">
        <is>
          <t>CT600 template for a trading company: instructions</t>
        </is>
      </c>
    </row>
    <row r="2" ht="31" customHeight="1">
      <c r="B2" s="2" t="inlineStr">
        <is>
          <t>For a company whose bookkeeping is not done in Clients Assistant. The figures here create a CT600 return that Clients Assistant files with HMRC, with the accounts.</t>
        </is>
      </c>
    </row>
    <row r="3" ht="18" customHeight="1">
      <c r="B3" s="3" t="inlineStr"/>
    </row>
    <row r="4">
      <c r="B4" s="4" t="inlineStr">
        <is>
          <t>How to use it</t>
        </is>
      </c>
    </row>
    <row r="5" ht="18" customHeight="1">
      <c r="B5" s="3" t="inlineStr">
        <is>
          <t>1.  Use one copy of this workbook per company and per period of account (up to 18 months).</t>
        </is>
      </c>
    </row>
    <row r="6" ht="18" customHeight="1">
      <c r="B6" s="3" t="inlineStr">
        <is>
          <t>2.  Fill in the 'CT600 Data' sheet from the company's accounts for the period.</t>
        </is>
      </c>
    </row>
    <row r="7" ht="31" customHeight="1">
      <c r="B7" s="3" t="inlineStr">
        <is>
          <t>3.  Enter capital allowances and balancing charges by type on the 'Capital Allowances' sheet: HMRC asks for them that way.</t>
        </is>
      </c>
    </row>
    <row r="8" ht="31" customHeight="1">
      <c r="B8" s="3" t="inlineStr">
        <is>
          <t>4.  A company that also lets property sets 'What the company does' to both, and fills in section 5 and the property column of 'Capital Allowances'.</t>
        </is>
      </c>
    </row>
    <row r="9" ht="31" customHeight="1">
      <c r="B9" s="3" t="inlineStr">
        <is>
          <t>5.  Fill in the yellow cells. Enter amounts in pounds and pence as positive numbers, except a loss before tax, which is negative.</t>
        </is>
      </c>
    </row>
    <row r="10" ht="18" customHeight="1">
      <c r="B10" s="3" t="inlineStr">
        <is>
          <t>6.  Check that the 'difference' checks show nil and that nothing is highlighted red.</t>
        </is>
      </c>
    </row>
    <row r="11" ht="31" customHeight="1">
      <c r="B11" s="3" t="inlineStr">
        <is>
          <t>7.  In Clients Assistant, select the company, open Corporation Tax &gt; CT600 Returns and choose 'Import completed template'.</t>
        </is>
      </c>
    </row>
    <row r="12" ht="18" customHeight="1">
      <c r="B12" s="3" t="inlineStr">
        <is>
          <t>8.  Review the return, check the generated accounts and computation, then submit it to HMRC.</t>
        </is>
      </c>
    </row>
    <row r="13" ht="18" customHeight="1">
      <c r="B13" s="3" t="inlineStr"/>
    </row>
    <row r="14">
      <c r="B14" s="4" t="inlineStr">
        <is>
          <t>Legend</t>
        </is>
      </c>
    </row>
    <row r="15" ht="18" customHeight="1">
      <c r="A15" s="5" t="n"/>
      <c r="B15" s="3" t="inlineStr">
        <is>
          <t>Yellow cell, blue text: your input.</t>
        </is>
      </c>
    </row>
    <row r="16" ht="18" customHeight="1">
      <c r="A16" s="6" t="n"/>
      <c r="B16" s="3" t="inlineStr">
        <is>
          <t>Grey cell, black text: calculated, or fixed by the template (locked).</t>
        </is>
      </c>
    </row>
    <row r="17" ht="18" customHeight="1">
      <c r="A17" s="7" t="n"/>
      <c r="B17" s="3" t="inlineStr">
        <is>
          <t>Column A, small grey text: field code read by the importer. Do not change or delete it.</t>
        </is>
      </c>
    </row>
    <row r="18" ht="18" customHeight="1">
      <c r="B18" s="3" t="inlineStr"/>
    </row>
    <row r="19">
      <c r="B19" s="4" t="inlineStr">
        <is>
          <t>Notes</t>
        </is>
      </c>
    </row>
    <row r="20" ht="31" customHeight="1">
      <c r="B20" s="3" t="inlineStr">
        <is>
          <t>The company number and UTR must match the company selected in Clients Assistant; blank details there are filled in from the sheet.</t>
        </is>
      </c>
    </row>
    <row r="21" ht="31" customHeight="1">
      <c r="B21" s="3" t="inlineStr">
        <is>
          <t>Losses and deficits brought forward left blank keep the amounts Clients Assistant carried forward from the last return; enter 0 to clear them.</t>
        </is>
      </c>
    </row>
    <row r="22" ht="31" customHeight="1">
      <c r="B22" s="3" t="inlineStr">
        <is>
          <t>The estimated tax is a check for a period within one financial year. On import, Clients Assistant splits periods spanning 1 April and applies the correct rates, limits and marginal relief.</t>
        </is>
      </c>
    </row>
    <row r="23" ht="57" customHeight="1">
      <c r="B23" s="3" t="inlineStr">
        <is>
          <t>A period of account can be up to 18 months. Over 12 months, Clients Assistant splits it into two CT600 returns: the first 12 months and the remainder: enter the first 12 months' interest, gains and donations in the main sections and the rest in the second-period section, and each period's capital allowances in its own columns on the 'Capital Allowances' sheet.</t>
        </is>
      </c>
    </row>
    <row r="24" ht="31" customHeight="1">
      <c r="B24" s="3" t="inlineStr">
        <is>
          <t>Loans to participators (CT600A) and advances to directors are entered in Clients Assistant after the import.</t>
        </is>
      </c>
    </row>
    <row r="25" ht="31" customHeight="1">
      <c r="B25" s="3" t="inlineStr">
        <is>
          <t>The sheets are protected (no password) so that formulas and field codes are not changed by accident. Use Review &gt; Unprotect Sheet if you need to.</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E10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50" customWidth="1" min="2" max="2"/>
    <col width="20" customWidth="1" min="3" max="3"/>
    <col width="56" customWidth="1" min="4" max="4"/>
    <col width="20" customWidth="1" min="5" max="5"/>
  </cols>
  <sheetData>
    <row r="1">
      <c r="B1" s="8" t="inlineStr">
        <is>
          <t>CT600 template: a trading company</t>
        </is>
      </c>
    </row>
    <row r="2">
      <c r="B2" s="9" t="inlineStr">
        <is>
          <t>One workbook per company per period of account. Fill the yellow cells in column C, then import in Clients Assistant.</t>
        </is>
      </c>
    </row>
    <row r="3">
      <c r="B3" s="9" t="inlineStr">
        <is>
          <t>Yellow cell, blue text = your input  ·  Grey cell = calculated or fixed  ·  Column A = field code read by the importer (do not change)</t>
        </is>
      </c>
    </row>
    <row r="5" ht="30" customHeight="1">
      <c r="A5" s="10" t="inlineStr">
        <is>
          <t>Field code (do not change)</t>
        </is>
      </c>
      <c r="B5" s="10" t="inlineStr">
        <is>
          <t>Item</t>
        </is>
      </c>
      <c r="C5" s="10" t="inlineStr">
        <is>
          <t>Your figures</t>
        </is>
      </c>
      <c r="D5" s="10" t="inlineStr">
        <is>
          <t>CT600 box / guidance</t>
        </is>
      </c>
      <c r="E5" s="10" t="inlineStr">
        <is>
          <t>Example</t>
        </is>
      </c>
    </row>
    <row r="6" ht="18" customHeight="1">
      <c r="A6" s="11" t="n"/>
      <c r="B6" s="12" t="inlineStr">
        <is>
          <t>1. Company and accounting period</t>
        </is>
      </c>
      <c r="C6" s="11" t="n"/>
      <c r="D6" s="13" t="n"/>
      <c r="E6" s="11" t="n"/>
    </row>
    <row r="7" ht="31" customHeight="1">
      <c r="A7" s="14" t="inlineStr">
        <is>
          <t>templateKind</t>
        </is>
      </c>
      <c r="B7" s="15" t="inlineStr">
        <is>
          <t>Template</t>
        </is>
      </c>
      <c r="C7" s="16" t="inlineStr">
        <is>
          <t>trading</t>
        </is>
      </c>
      <c r="D7" s="3" t="inlineStr">
        <is>
          <t>This workbook is the template for a trading company. Do not change.</t>
        </is>
      </c>
      <c r="E7" s="17" t="n"/>
    </row>
    <row r="8" ht="18" customHeight="1">
      <c r="A8" s="14" t="inlineStr">
        <is>
          <t>companyName</t>
        </is>
      </c>
      <c r="B8" s="15" t="inlineStr">
        <is>
          <t>Company name</t>
        </is>
      </c>
      <c r="C8" s="18" t="n"/>
      <c r="D8" s="3" t="inlineStr">
        <is>
          <t>As registered at Companies House.</t>
        </is>
      </c>
      <c r="E8" s="19" t="inlineStr">
        <is>
          <t>Example Trading Ltd</t>
        </is>
      </c>
    </row>
    <row r="9" ht="18" customHeight="1">
      <c r="A9" s="14" t="inlineStr">
        <is>
          <t>companyNumber</t>
        </is>
      </c>
      <c r="B9" s="15" t="inlineStr">
        <is>
          <t>Company registration number</t>
        </is>
      </c>
      <c r="C9" s="18" t="n"/>
      <c r="D9" s="3" t="inlineStr">
        <is>
          <t>8 characters, keep leading zeros (e.g. 01234567, SC123456).</t>
        </is>
      </c>
      <c r="E9" s="19" t="inlineStr">
        <is>
          <t>01234567</t>
        </is>
      </c>
    </row>
    <row r="10" ht="18" customHeight="1">
      <c r="A10" s="14" t="inlineStr">
        <is>
          <t>utr</t>
        </is>
      </c>
      <c r="B10" s="15" t="inlineStr">
        <is>
          <t>Corporation Tax UTR</t>
        </is>
      </c>
      <c r="C10" s="18" t="n"/>
      <c r="D10" s="3" t="inlineStr">
        <is>
          <t>10 digits, from HMRC letters.</t>
        </is>
      </c>
      <c r="E10" s="19" t="inlineStr">
        <is>
          <t>1234567890</t>
        </is>
      </c>
    </row>
    <row r="11" ht="18" customHeight="1">
      <c r="A11" s="14" t="inlineStr">
        <is>
          <t>periodStart</t>
        </is>
      </c>
      <c r="B11" s="15" t="inlineStr">
        <is>
          <t>Period of account start</t>
        </is>
      </c>
      <c r="C11" s="20" t="n"/>
      <c r="D11" s="3" t="inlineStr">
        <is>
          <t>Start of the accounts period (CT600 box 30).</t>
        </is>
      </c>
      <c r="E11" s="21" t="n">
        <v>45383</v>
      </c>
    </row>
    <row r="12" ht="31" customHeight="1">
      <c r="A12" s="14" t="inlineStr">
        <is>
          <t>periodEnd</t>
        </is>
      </c>
      <c r="B12" s="15" t="inlineStr">
        <is>
          <t>Period of account end</t>
        </is>
      </c>
      <c r="C12" s="20" t="n"/>
      <c r="D12" s="3" t="inlineStr">
        <is>
          <t>Up to 18 months. Over 12 months is split into two CT600 returns on import.</t>
        </is>
      </c>
      <c r="E12" s="21" t="n">
        <v>45747</v>
      </c>
    </row>
    <row r="13" ht="31" customHeight="1">
      <c r="A13" s="17" t="n"/>
      <c r="B13" s="15" t="inlineStr">
        <is>
          <t>Days in period</t>
        </is>
      </c>
      <c r="C13" s="22">
        <f>IF(OR($C$11="",$C$12=""),0,$C$12-$C$11+1)</f>
        <v/>
      </c>
      <c r="D13" s="3" t="inlineStr">
        <is>
          <t>Amber: over 12 months (two returns). Red: over 18 months (not allowed).</t>
        </is>
      </c>
      <c r="E13" s="17" t="n"/>
    </row>
    <row r="14" ht="31" customHeight="1">
      <c r="A14" s="17" t="n"/>
      <c r="B14" s="15" t="inlineStr">
        <is>
          <t>CT600 returns needed</t>
        </is>
      </c>
      <c r="C14" s="22">
        <f>IF(OR($C$11="",$C$12=""),"",IF($C$12&gt;=EDATE($C$11,18),"Too long",IF($C$12&gt;=EDATE($C$11,12),2,1)))</f>
        <v/>
      </c>
      <c r="D14" s="3" t="inlineStr">
        <is>
          <t>2 = first 12 months, then the remainder. Fill in the second-period section for months 13 onwards.</t>
        </is>
      </c>
      <c r="E14" s="17" t="n"/>
    </row>
    <row r="15" ht="18" customHeight="1">
      <c r="A15" s="14" t="inlineStr">
        <is>
          <t>associatedCompanies</t>
        </is>
      </c>
      <c r="B15" s="15" t="inlineStr">
        <is>
          <t>Number of associated companies</t>
        </is>
      </c>
      <c r="C15" s="23" t="n"/>
      <c r="D15" s="3" t="inlineStr">
        <is>
          <t>Box 326. Divides the £50k/£250k limits.</t>
        </is>
      </c>
      <c r="E15" s="24" t="n">
        <v>0</v>
      </c>
    </row>
    <row r="16" ht="18" customHeight="1">
      <c r="A16" s="14" t="inlineStr">
        <is>
          <t>accountsFramework</t>
        </is>
      </c>
      <c r="B16" s="15" t="inlineStr">
        <is>
          <t>Accounts framework</t>
        </is>
      </c>
      <c r="C16" s="25" t="n"/>
      <c r="D16" s="3" t="inlineStr">
        <is>
          <t>FRS105 = micro-entity, FRS102-1A = small company.</t>
        </is>
      </c>
      <c r="E16" s="26" t="inlineStr">
        <is>
          <t>FRS105</t>
        </is>
      </c>
    </row>
    <row r="17" ht="31" customHeight="1">
      <c r="A17" s="14" t="inlineStr">
        <is>
          <t>businessActivity</t>
        </is>
      </c>
      <c r="B17" s="15" t="inlineStr">
        <is>
          <t>What the company does</t>
        </is>
      </c>
      <c r="C17" s="25" t="inlineStr">
        <is>
          <t>trading</t>
        </is>
      </c>
      <c r="D17" s="3" t="inlineStr">
        <is>
          <t>trading = a trade; both = it also lets property (fill in the letting section). Must match the company setup.</t>
        </is>
      </c>
      <c r="E17" s="26" t="inlineStr">
        <is>
          <t>trading</t>
        </is>
      </c>
    </row>
    <row r="18" ht="18" customHeight="1">
      <c r="A18" s="14" t="inlineStr">
        <is>
          <t>directorName</t>
        </is>
      </c>
      <c r="B18" s="15" t="inlineStr">
        <is>
          <t>Director signing the return and accounts</t>
        </is>
      </c>
      <c r="C18" s="18" t="n"/>
      <c r="D18" s="3" t="inlineStr">
        <is>
          <t>Name used for the CT600 declaration.</t>
        </is>
      </c>
      <c r="E18" s="19" t="inlineStr">
        <is>
          <t>Jane Smith</t>
        </is>
      </c>
    </row>
    <row r="19" ht="18" customHeight="1">
      <c r="A19" s="14" t="inlineStr">
        <is>
          <t>dateAccountsApproved</t>
        </is>
      </c>
      <c r="B19" s="15" t="inlineStr">
        <is>
          <t>Date accounts approved by the board</t>
        </is>
      </c>
      <c r="C19" s="20" t="n"/>
      <c r="D19" s="3" t="inlineStr">
        <is>
          <t>Shown on the balance sheet.</t>
        </is>
      </c>
      <c r="E19" s="21" t="n">
        <v>46006</v>
      </c>
    </row>
    <row r="20" ht="31" customHeight="1">
      <c r="A20" s="14" t="inlineStr">
        <is>
          <t>averageEmployees</t>
        </is>
      </c>
      <c r="B20" s="15" t="inlineStr">
        <is>
          <t>Average number of employees</t>
        </is>
      </c>
      <c r="C20" s="25" t="n"/>
      <c r="D20" s="3" t="inlineStr">
        <is>
          <t>Including directors; can be fractional, e.g. 1.5. Disclosure required in the accounts.</t>
        </is>
      </c>
      <c r="E20" s="26" t="n">
        <v>3</v>
      </c>
    </row>
    <row r="21" ht="18" customHeight="1">
      <c r="A21" s="17" t="n"/>
      <c r="B21" s="17" t="n"/>
      <c r="C21" s="17" t="n"/>
      <c r="D21" s="27" t="n"/>
      <c r="E21" s="17" t="n"/>
    </row>
    <row r="22" ht="18" customHeight="1">
      <c r="A22" s="11" t="n"/>
      <c r="B22" s="12" t="inlineStr">
        <is>
          <t>2. Profit and loss account</t>
        </is>
      </c>
      <c r="C22" s="11" t="n"/>
      <c r="D22" s="13" t="n"/>
      <c r="E22" s="11" t="n"/>
    </row>
    <row r="23" ht="18" customHeight="1">
      <c r="A23" s="14" t="inlineStr">
        <is>
          <t>turnover</t>
        </is>
      </c>
      <c r="B23" s="15" t="inlineStr">
        <is>
          <t>Turnover</t>
        </is>
      </c>
      <c r="C23" s="28" t="n"/>
      <c r="D23" s="3" t="inlineStr">
        <is>
          <t>CT600 box 145.</t>
        </is>
      </c>
      <c r="E23" s="29" t="n">
        <v>185000</v>
      </c>
    </row>
    <row r="24" ht="18" customHeight="1">
      <c r="A24" s="14" t="inlineStr">
        <is>
          <t>costOfSales</t>
        </is>
      </c>
      <c r="B24" s="15" t="inlineStr">
        <is>
          <t>Cost of sales</t>
        </is>
      </c>
      <c r="C24" s="28" t="n"/>
      <c r="D24" s="3" t="inlineStr">
        <is>
          <t>Enter as a positive amount.</t>
        </is>
      </c>
      <c r="E24" s="29" t="n">
        <v>62000</v>
      </c>
    </row>
    <row r="25" ht="18" customHeight="1">
      <c r="A25" s="17" t="n"/>
      <c r="B25" s="15" t="inlineStr">
        <is>
          <t>Gross profit</t>
        </is>
      </c>
      <c r="C25" s="30">
        <f>$C$23-$C$24</f>
        <v/>
      </c>
      <c r="D25" s="3" t="inlineStr"/>
      <c r="E25" s="17" t="n"/>
    </row>
    <row r="26" ht="18" customHeight="1">
      <c r="A26" s="14" t="inlineStr">
        <is>
          <t>otherIncome</t>
        </is>
      </c>
      <c r="B26" s="15" t="inlineStr">
        <is>
          <t>Other income (incl. bank interest)</t>
        </is>
      </c>
      <c r="C26" s="28" t="n"/>
      <c r="D26" s="3" t="inlineStr">
        <is>
          <t>Enter as a positive amount.</t>
        </is>
      </c>
      <c r="E26" s="29" t="n">
        <v>1200</v>
      </c>
    </row>
    <row r="27" ht="31" customHeight="1">
      <c r="A27" s="14" t="inlineStr">
        <is>
          <t>administrativeExpenses</t>
        </is>
      </c>
      <c r="B27" s="15" t="inlineStr">
        <is>
          <t>Administrative and other expenses</t>
        </is>
      </c>
      <c r="C27" s="28" t="n"/>
      <c r="D27" s="3" t="inlineStr">
        <is>
          <t>Including depreciation and loan interest. Enter as a positive amount.</t>
        </is>
      </c>
      <c r="E27" s="29" t="n">
        <v>71500</v>
      </c>
    </row>
    <row r="28" ht="18" customHeight="1">
      <c r="A28" s="17" t="n"/>
      <c r="B28" s="15" t="inlineStr">
        <is>
          <t>Profit per the lines above</t>
        </is>
      </c>
      <c r="C28" s="30">
        <f>$C$23-$C$24+$C$26-$C$27</f>
        <v/>
      </c>
      <c r="D28" s="3" t="inlineStr"/>
      <c r="E28" s="17" t="n"/>
    </row>
    <row r="29" ht="18" customHeight="1">
      <c r="A29" s="14" t="inlineStr">
        <is>
          <t>profitBeforeTax</t>
        </is>
      </c>
      <c r="B29" s="15" t="inlineStr">
        <is>
          <t>Profit (loss) before tax</t>
        </is>
      </c>
      <c r="C29" s="28" t="n"/>
      <c r="D29" s="3" t="inlineStr">
        <is>
          <t>From the accounts. Enter a loss as a negative number.</t>
        </is>
      </c>
      <c r="E29" s="29" t="n">
        <v>52700</v>
      </c>
    </row>
    <row r="30" ht="18" customHeight="1">
      <c r="A30" s="17" t="n"/>
      <c r="B30" s="15" t="inlineStr">
        <is>
          <t>Check: difference (should be nil)</t>
        </is>
      </c>
      <c r="C30" s="30">
        <f>ROUND($C$29-$C$28,2)</f>
        <v/>
      </c>
      <c r="D30" s="3" t="inlineStr">
        <is>
          <t>Red if profit before tax does not agree with the lines above.</t>
        </is>
      </c>
      <c r="E30" s="17" t="n"/>
    </row>
    <row r="31" ht="18" customHeight="1">
      <c r="A31" s="17" t="n"/>
      <c r="B31" s="17" t="n"/>
      <c r="C31" s="17" t="n"/>
      <c r="D31" s="27" t="n"/>
      <c r="E31" s="17" t="n"/>
    </row>
    <row r="32" ht="18" customHeight="1">
      <c r="A32" s="11" t="n"/>
      <c r="B32" s="12" t="inlineStr">
        <is>
          <t>3. Balance sheet at the period end</t>
        </is>
      </c>
      <c r="C32" s="11" t="n"/>
      <c r="D32" s="13" t="n"/>
      <c r="E32" s="11" t="n"/>
    </row>
    <row r="33" ht="18" customHeight="1">
      <c r="A33" s="14" t="inlineStr">
        <is>
          <t>fixedAssets</t>
        </is>
      </c>
      <c r="B33" s="15" t="inlineStr">
        <is>
          <t>Fixed assets</t>
        </is>
      </c>
      <c r="C33" s="28" t="n"/>
      <c r="D33" s="3" t="inlineStr">
        <is>
          <t>Net book value.</t>
        </is>
      </c>
      <c r="E33" s="29" t="n">
        <v>18000</v>
      </c>
    </row>
    <row r="34" ht="18" customHeight="1">
      <c r="A34" s="14" t="inlineStr">
        <is>
          <t>currentAssets</t>
        </is>
      </c>
      <c r="B34" s="15" t="inlineStr">
        <is>
          <t>Current assets</t>
        </is>
      </c>
      <c r="C34" s="28" t="n"/>
      <c r="D34" s="3" t="inlineStr">
        <is>
          <t>Stock, debtors, cash at bank.</t>
        </is>
      </c>
      <c r="E34" s="29" t="n">
        <v>64000</v>
      </c>
    </row>
    <row r="35" ht="18" customHeight="1">
      <c r="A35" s="14" t="inlineStr">
        <is>
          <t>creditorsDueWithinOneYear</t>
        </is>
      </c>
      <c r="B35" s="15" t="inlineStr">
        <is>
          <t>Creditors: due within one year</t>
        </is>
      </c>
      <c r="C35" s="28" t="n"/>
      <c r="D35" s="3" t="inlineStr">
        <is>
          <t>Enter as a positive amount.</t>
        </is>
      </c>
      <c r="E35" s="29" t="n">
        <v>21500</v>
      </c>
    </row>
    <row r="36" ht="18" customHeight="1">
      <c r="A36" s="17" t="n"/>
      <c r="B36" s="15" t="inlineStr">
        <is>
          <t>Net current assets (liabilities)</t>
        </is>
      </c>
      <c r="C36" s="30">
        <f>$C$34-$C$35</f>
        <v/>
      </c>
      <c r="D36" s="3" t="inlineStr"/>
      <c r="E36" s="17" t="n"/>
    </row>
    <row r="37" ht="18" customHeight="1">
      <c r="A37" s="14" t="inlineStr">
        <is>
          <t>creditorsDueAfterOneYear</t>
        </is>
      </c>
      <c r="B37" s="15" t="inlineStr">
        <is>
          <t>Creditors: due after more than one year</t>
        </is>
      </c>
      <c r="C37" s="28" t="n"/>
      <c r="D37" s="3" t="inlineStr">
        <is>
          <t>Enter as a positive amount.</t>
        </is>
      </c>
      <c r="E37" s="29" t="n">
        <v>10000</v>
      </c>
    </row>
    <row r="38" ht="18" customHeight="1">
      <c r="A38" s="17" t="n"/>
      <c r="B38" s="31" t="inlineStr">
        <is>
          <t>Net assets</t>
        </is>
      </c>
      <c r="C38" s="32">
        <f>$C$33+$C$34-$C$35-$C$37</f>
        <v/>
      </c>
      <c r="D38" s="3" t="inlineStr"/>
      <c r="E38" s="17" t="n"/>
    </row>
    <row r="39" ht="18" customHeight="1">
      <c r="A39" s="14" t="inlineStr">
        <is>
          <t>shareCapital</t>
        </is>
      </c>
      <c r="B39" s="15" t="inlineStr">
        <is>
          <t>Called up share capital</t>
        </is>
      </c>
      <c r="C39" s="28" t="n"/>
      <c r="D39" s="3" t="inlineStr"/>
      <c r="E39" s="29" t="n">
        <v>100</v>
      </c>
    </row>
    <row r="40" ht="18" customHeight="1">
      <c r="A40" s="14" t="inlineStr">
        <is>
          <t>profitAndLossReserve</t>
        </is>
      </c>
      <c r="B40" s="15" t="inlineStr">
        <is>
          <t>Profit and loss reserve</t>
        </is>
      </c>
      <c r="C40" s="28" t="n"/>
      <c r="D40" s="3" t="inlineStr">
        <is>
          <t>Retained earnings at the period end.</t>
        </is>
      </c>
      <c r="E40" s="29" t="n">
        <v>50400</v>
      </c>
    </row>
    <row r="41" ht="18" customHeight="1">
      <c r="A41" s="17" t="n"/>
      <c r="B41" s="31" t="inlineStr">
        <is>
          <t>Capital and reserves</t>
        </is>
      </c>
      <c r="C41" s="32">
        <f>$C$39+$C$40</f>
        <v/>
      </c>
      <c r="D41" s="3" t="inlineStr"/>
      <c r="E41" s="17" t="n"/>
    </row>
    <row r="42" ht="18" customHeight="1">
      <c r="A42" s="17" t="n"/>
      <c r="B42" s="15" t="inlineStr">
        <is>
          <t>Check: difference (should be nil)</t>
        </is>
      </c>
      <c r="C42" s="30">
        <f>ROUND($C$38-$C$41,2)</f>
        <v/>
      </c>
      <c r="D42" s="3" t="inlineStr">
        <is>
          <t>Red if the balance sheet does not balance.</t>
        </is>
      </c>
      <c r="E42" s="17" t="n"/>
    </row>
    <row r="43" ht="18" customHeight="1">
      <c r="A43" s="17" t="n"/>
      <c r="B43" s="17" t="n"/>
      <c r="C43" s="17" t="n"/>
      <c r="D43" s="27" t="n"/>
      <c r="E43" s="17" t="n"/>
    </row>
    <row r="44" ht="18" customHeight="1">
      <c r="A44" s="11" t="n"/>
      <c r="B44" s="12" t="inlineStr">
        <is>
          <t>4. Tax adjustments</t>
        </is>
      </c>
      <c r="C44" s="11" t="n"/>
      <c r="D44" s="13" t="n"/>
      <c r="E44" s="11" t="n"/>
    </row>
    <row r="45" ht="18" customHeight="1">
      <c r="A45" s="14" t="inlineStr">
        <is>
          <t>depreciationAddBack</t>
        </is>
      </c>
      <c r="B45" s="15" t="inlineStr">
        <is>
          <t>Depreciation and amortisation</t>
        </is>
      </c>
      <c r="C45" s="28" t="n"/>
      <c r="D45" s="3" t="inlineStr">
        <is>
          <t>Added back: not deductible for tax.</t>
        </is>
      </c>
      <c r="E45" s="29" t="n">
        <v>4500</v>
      </c>
    </row>
    <row r="46" ht="31" customHeight="1">
      <c r="A46" s="14" t="inlineStr">
        <is>
          <t>disallowableExpenses</t>
        </is>
      </c>
      <c r="B46" s="15" t="inlineStr">
        <is>
          <t>Other disallowable expenses</t>
        </is>
      </c>
      <c r="C46" s="28" t="n"/>
      <c r="D46" s="3" t="inlineStr">
        <is>
          <t>Client entertaining, fines, penalties, etc. Not donations: they are added back automatically.</t>
        </is>
      </c>
      <c r="E46" s="29" t="n">
        <v>800</v>
      </c>
    </row>
    <row r="47" ht="31" customHeight="1">
      <c r="A47" s="14" t="inlineStr">
        <is>
          <t>nonTaxableIncome</t>
        </is>
      </c>
      <c r="B47" s="15" t="inlineStr">
        <is>
          <t>Non-taxable income in the accounts</t>
        </is>
      </c>
      <c r="C47" s="28" t="n"/>
      <c r="D47" s="3" t="inlineStr">
        <is>
          <t>E.g. a profit on selling fixed assets: deducted from the accounts profit. Not interest or dividends (below).</t>
        </is>
      </c>
      <c r="E47" s="29" t="n">
        <v>0</v>
      </c>
    </row>
    <row r="48" ht="44" customHeight="1">
      <c r="A48" s="17" t="n"/>
      <c r="B48" s="15" t="inlineStr">
        <is>
          <t>Capital allowances less balancing charges (the trade)</t>
        </is>
      </c>
      <c r="C48" s="30">
        <f>'Capital Allowances'!$C$28</f>
        <v/>
      </c>
      <c r="D48" s="3" t="inlineStr">
        <is>
          <t>From the 'Capital Allowances' sheet, where the allowances are entered by type. For a period over 12 months: the first 12 months.</t>
        </is>
      </c>
      <c r="E48" s="17" t="n"/>
    </row>
    <row r="49" ht="44" customHeight="1">
      <c r="A49" s="14" t="inlineStr">
        <is>
          <t>nonTradingIncome</t>
        </is>
      </c>
      <c r="B49" s="15" t="inlineStr">
        <is>
          <t>Interest receivable (bank / loan interest)</t>
        </is>
      </c>
      <c r="C49" s="28" t="n"/>
      <c r="D49" s="3" t="inlineStr">
        <is>
          <t>Included in the accounts profit; taxed as non-trading income (CT600 box 170). For a period over 12 months: the first 12 months only.</t>
        </is>
      </c>
      <c r="E49" s="29" t="n">
        <v>1200</v>
      </c>
    </row>
    <row r="50" ht="57" customHeight="1">
      <c r="A50" s="14" t="inlineStr">
        <is>
          <t>loanInterestPaid</t>
        </is>
      </c>
      <c r="B50" s="15" t="inlineStr">
        <is>
          <t>Interest on non-trading borrowings</t>
        </is>
      </c>
      <c r="C50" s="28" t="n"/>
      <c r="D50" s="3" t="inlineStr">
        <is>
          <t>E.g. mortgage interest on let property, included in the expenses. Set against interest received; any excess is a non-trade deficit (box 260). Not interest on trade borrowings. For a period over 12 months: the first 12 months only.</t>
        </is>
      </c>
      <c r="E50" s="29" t="n">
        <v>0</v>
      </c>
    </row>
    <row r="51" ht="31" customHeight="1">
      <c r="A51" s="14" t="inlineStr">
        <is>
          <t>chargeableGains</t>
        </is>
      </c>
      <c r="B51" s="15" t="inlineStr">
        <is>
          <t>Chargeable gains</t>
        </is>
      </c>
      <c r="C51" s="28" t="n"/>
      <c r="D51" s="3" t="inlineStr">
        <is>
          <t>CT600 box 210, e.g. selling a property. For a period over 12 months: the first 12 months only.</t>
        </is>
      </c>
      <c r="E51" s="29" t="n">
        <v>0</v>
      </c>
    </row>
    <row r="52" ht="44" customHeight="1">
      <c r="A52" s="14" t="inlineStr">
        <is>
          <t>tradingLossesBroughtForward</t>
        </is>
      </c>
      <c r="B52" s="15" t="inlineStr">
        <is>
          <t>Trading losses brought forward</t>
        </is>
      </c>
      <c r="C52" s="28" t="n"/>
      <c r="D52" s="3" t="inlineStr">
        <is>
          <t>CT600 box 160: unused losses from earlier periods. Left blank, the amount carried forward on the last return in Clients Assistant is used.</t>
        </is>
      </c>
      <c r="E52" s="29" t="n">
        <v>0</v>
      </c>
    </row>
    <row r="53" ht="44" customHeight="1">
      <c r="A53" s="14" t="inlineStr">
        <is>
          <t>nonTradeDeficitsBroughtForward</t>
        </is>
      </c>
      <c r="B53" s="15" t="inlineStr">
        <is>
          <t>Non-trade deficits brought forward</t>
        </is>
      </c>
      <c r="C53" s="28" t="n"/>
      <c r="D53" s="3" t="inlineStr">
        <is>
          <t>CT600 box 263: earlier periods' interest paid in excess of interest received, not yet used. Left blank, the last return's amount is used.</t>
        </is>
      </c>
      <c r="E53" s="29" t="n">
        <v>0</v>
      </c>
    </row>
    <row r="54" ht="31" customHeight="1">
      <c r="A54" s="14" t="inlineStr">
        <is>
          <t>qualifyingDonations</t>
        </is>
      </c>
      <c r="B54" s="15" t="inlineStr">
        <is>
          <t>Qualifying charitable donations</t>
        </is>
      </c>
      <c r="C54" s="28" t="n"/>
      <c r="D54" s="3" t="inlineStr">
        <is>
          <t>Paid to charities: deducted from total profits (CT600 box 305). For a period over 12 months: the first 12 months only.</t>
        </is>
      </c>
      <c r="E54" s="29" t="n">
        <v>0</v>
      </c>
    </row>
    <row r="55" ht="44" customHeight="1">
      <c r="A55" s="14" t="inlineStr">
        <is>
          <t>exemptDistributions</t>
        </is>
      </c>
      <c r="B55" s="15" t="inlineStr">
        <is>
          <t>Dividends received (exempt distributions)</t>
        </is>
      </c>
      <c r="C55" s="28" t="n"/>
      <c r="D55" s="3" t="inlineStr">
        <is>
          <t>Included in the accounts profit: not taxed, but they count towards the rate limits. For a period over 12 months: the first 12 months only.</t>
        </is>
      </c>
      <c r="E55" s="29" t="n">
        <v>0</v>
      </c>
    </row>
    <row r="56" ht="18" customHeight="1">
      <c r="A56" s="17" t="n"/>
      <c r="B56" s="17" t="n"/>
      <c r="C56" s="17" t="n"/>
      <c r="D56" s="27" t="n"/>
      <c r="E56" s="17" t="n"/>
    </row>
    <row r="57" ht="18" customHeight="1">
      <c r="A57" s="11" t="n"/>
      <c r="B57" s="12" t="inlineStr">
        <is>
          <t>5. Letting property: only if the company also lets property ('What the company does': both)</t>
        </is>
      </c>
      <c r="C57" s="11" t="n"/>
      <c r="D57" s="13" t="n"/>
      <c r="E57" s="11" t="n"/>
    </row>
    <row r="58" ht="31" customHeight="1">
      <c r="A58" s="14" t="inlineStr">
        <is>
          <t>propertyIncome</t>
        </is>
      </c>
      <c r="B58" s="15" t="inlineStr">
        <is>
          <t>Property income</t>
        </is>
      </c>
      <c r="C58" s="28" t="n"/>
      <c r="D58" s="3" t="inlineStr">
        <is>
          <t>The letting business's receipts in the accounts (taken out of the trade).</t>
        </is>
      </c>
      <c r="E58" s="29" t="n">
        <v>0</v>
      </c>
    </row>
    <row r="59" ht="31" customHeight="1">
      <c r="A59" s="14" t="inlineStr">
        <is>
          <t>propertyExpenses</t>
        </is>
      </c>
      <c r="B59" s="15" t="inlineStr">
        <is>
          <t>Property expenses</t>
        </is>
      </c>
      <c r="C59" s="28" t="n"/>
      <c r="D59" s="3" t="inlineStr">
        <is>
          <t>Allowable letting costs in the accounts: not depreciation or loan interest.</t>
        </is>
      </c>
      <c r="E59" s="29" t="n">
        <v>0</v>
      </c>
    </row>
    <row r="60" ht="44" customHeight="1">
      <c r="A60" s="17" t="n"/>
      <c r="B60" s="15" t="inlineStr">
        <is>
          <t>Property capital allowances less balancing charges</t>
        </is>
      </c>
      <c r="C60" s="30">
        <f>'Capital Allowances'!$D$28</f>
        <v/>
      </c>
      <c r="D60" s="3" t="inlineStr">
        <is>
          <t>From the 'Capital Allowances' sheet: e.g. plant in commercial property; none for items in a let home. For a period over 12 months: the first 12 months.</t>
        </is>
      </c>
      <c r="E60" s="17" t="n"/>
    </row>
    <row r="61" ht="31" customHeight="1">
      <c r="A61" s="14" t="inlineStr">
        <is>
          <t>replacementDomesticItems</t>
        </is>
      </c>
      <c r="B61" s="15" t="inlineStr">
        <is>
          <t>Replacement of domestic items relief</t>
        </is>
      </c>
      <c r="C61" s="28" t="n"/>
      <c r="D61" s="3" t="inlineStr">
        <is>
          <t>Replacing furniture, appliances and furnishings in let homes. For a period over 12 months: the first 12 months only.</t>
        </is>
      </c>
      <c r="E61" s="29" t="n">
        <v>0</v>
      </c>
    </row>
    <row r="62" ht="31" customHeight="1">
      <c r="A62" s="14" t="inlineStr">
        <is>
          <t>propertyLossesBroughtForward</t>
        </is>
      </c>
      <c r="B62" s="15" t="inlineStr">
        <is>
          <t>Property losses brought forward</t>
        </is>
      </c>
      <c r="C62" s="28" t="n"/>
      <c r="D62" s="3" t="inlineStr">
        <is>
          <t>Set against total profits (CT600 box 250). Left blank, the last return's amount is used.</t>
        </is>
      </c>
      <c r="E62" s="29" t="n">
        <v>0</v>
      </c>
    </row>
    <row r="63" ht="18" customHeight="1">
      <c r="A63" s="17" t="n"/>
      <c r="B63" s="17" t="n"/>
      <c r="C63" s="17" t="n"/>
      <c r="D63" s="27" t="n"/>
      <c r="E63" s="17" t="n"/>
    </row>
    <row r="64" ht="18" customHeight="1">
      <c r="A64" s="11" t="n"/>
      <c r="B64" s="12" t="inlineStr">
        <is>
          <t>6. Second accounting period: only if the period of account is over 12 months</t>
        </is>
      </c>
      <c r="C64" s="11" t="n"/>
      <c r="D64" s="13" t="n"/>
      <c r="E64" s="11" t="n"/>
    </row>
    <row r="65" ht="31" customHeight="1">
      <c r="A65" s="17" t="n"/>
      <c r="B65" s="15" t="inlineStr">
        <is>
          <t>Capital allowances less balancing charges (months 13 onwards)</t>
        </is>
      </c>
      <c r="C65" s="30">
        <f>'Capital Allowances'!$E$28</f>
        <v/>
      </c>
      <c r="D65" s="3" t="inlineStr">
        <is>
          <t>From the 'Capital Allowances' sheet: spending in the second period. The AIA is reduced pro rata for its length.</t>
        </is>
      </c>
      <c r="E65" s="17" t="n"/>
    </row>
    <row r="66" ht="18" customHeight="1">
      <c r="A66" s="14" t="inlineStr">
        <is>
          <t>nonTradingIncomePeriod2</t>
        </is>
      </c>
      <c r="B66" s="15" t="inlineStr">
        <is>
          <t>Interest receivable (months 13 onwards)</t>
        </is>
      </c>
      <c r="C66" s="28" t="n"/>
      <c r="D66" s="3" t="inlineStr">
        <is>
          <t>Interest arising in the second period.</t>
        </is>
      </c>
      <c r="E66" s="29" t="n">
        <v>0</v>
      </c>
    </row>
    <row r="67" ht="18" customHeight="1">
      <c r="A67" s="14" t="inlineStr">
        <is>
          <t>loanInterestPaidPeriod2</t>
        </is>
      </c>
      <c r="B67" s="15" t="inlineStr">
        <is>
          <t>Loan interest paid (months 13 onwards)</t>
        </is>
      </c>
      <c r="C67" s="28" t="n"/>
      <c r="D67" s="3" t="inlineStr">
        <is>
          <t>Interest arising in the second period.</t>
        </is>
      </c>
      <c r="E67" s="29" t="n">
        <v>0</v>
      </c>
    </row>
    <row r="68" ht="18" customHeight="1">
      <c r="A68" s="14" t="inlineStr">
        <is>
          <t>chargeableGainsPeriod2</t>
        </is>
      </c>
      <c r="B68" s="15" t="inlineStr">
        <is>
          <t>Chargeable gains (months 13 onwards)</t>
        </is>
      </c>
      <c r="C68" s="28" t="n"/>
      <c r="D68" s="3" t="inlineStr">
        <is>
          <t>Disposals in the second period.</t>
        </is>
      </c>
      <c r="E68" s="29" t="n">
        <v>0</v>
      </c>
    </row>
    <row r="69" ht="18" customHeight="1">
      <c r="A69" s="14" t="inlineStr">
        <is>
          <t>qualifyingDonationsPeriod2</t>
        </is>
      </c>
      <c r="B69" s="15" t="inlineStr">
        <is>
          <t>Qualifying charitable donations (months 13 onwards)</t>
        </is>
      </c>
      <c r="C69" s="28" t="n"/>
      <c r="D69" s="3" t="inlineStr">
        <is>
          <t>Donations paid in the second period.</t>
        </is>
      </c>
      <c r="E69" s="29" t="n">
        <v>0</v>
      </c>
    </row>
    <row r="70" ht="18" customHeight="1">
      <c r="A70" s="14" t="inlineStr">
        <is>
          <t>exemptDistributionsPeriod2</t>
        </is>
      </c>
      <c r="B70" s="15" t="inlineStr">
        <is>
          <t>Dividends received (months 13 onwards)</t>
        </is>
      </c>
      <c r="C70" s="28" t="n"/>
      <c r="D70" s="3" t="inlineStr">
        <is>
          <t>Received in the second period.</t>
        </is>
      </c>
      <c r="E70" s="29" t="n">
        <v>0</v>
      </c>
    </row>
    <row r="71" ht="31" customHeight="1">
      <c r="A71" s="17" t="n"/>
      <c r="B71" s="15" t="inlineStr">
        <is>
          <t>Property capital allowances less balancing charges (months 13 onwards)</t>
        </is>
      </c>
      <c r="C71" s="30">
        <f>'Capital Allowances'!$F$28</f>
        <v/>
      </c>
      <c r="D71" s="3" t="inlineStr">
        <is>
          <t>From the 'Capital Allowances' sheet: spending in the second period.</t>
        </is>
      </c>
      <c r="E71" s="17" t="n"/>
    </row>
    <row r="72" ht="18" customHeight="1">
      <c r="A72" s="14" t="inlineStr">
        <is>
          <t>replacementDomesticItemsPeriod2</t>
        </is>
      </c>
      <c r="B72" s="15" t="inlineStr">
        <is>
          <t>Replacement of domestic items relief (months 13 onwards)</t>
        </is>
      </c>
      <c r="C72" s="28" t="n"/>
      <c r="D72" s="3" t="inlineStr">
        <is>
          <t>Replacements in the second period.</t>
        </is>
      </c>
      <c r="E72" s="29" t="n">
        <v>0</v>
      </c>
    </row>
    <row r="73" ht="18" customHeight="1">
      <c r="A73" s="17" t="n"/>
      <c r="B73" s="17" t="n"/>
      <c r="C73" s="17" t="n"/>
      <c r="D73" s="27" t="n"/>
      <c r="E73" s="17" t="n"/>
    </row>
    <row r="74" ht="18" customHeight="1">
      <c r="A74" s="11" t="n"/>
      <c r="B74" s="12" t="inlineStr">
        <is>
          <t>7. Rates used in the estimate (FY2023 onwards)</t>
        </is>
      </c>
      <c r="C74" s="11" t="n"/>
      <c r="D74" s="13" t="n"/>
      <c r="E74" s="11" t="n"/>
    </row>
    <row r="75" ht="31" customHeight="1">
      <c r="A75" s="17" t="n"/>
      <c r="B75" s="15" t="inlineStr">
        <is>
          <t>Small profits rate</t>
        </is>
      </c>
      <c r="C75" s="33" t="n">
        <v>0.19</v>
      </c>
      <c r="D75" s="3" t="inlineStr">
        <is>
          <t>Profits up to the lower limit. Also the flat rate before 1 April 2023.</t>
        </is>
      </c>
      <c r="E75" s="17" t="n"/>
    </row>
    <row r="76" ht="18" customHeight="1">
      <c r="A76" s="17" t="n"/>
      <c r="B76" s="15" t="inlineStr">
        <is>
          <t>Main rate</t>
        </is>
      </c>
      <c r="C76" s="33" t="n">
        <v>0.25</v>
      </c>
      <c r="D76" s="3" t="inlineStr">
        <is>
          <t>Profits above the upper limit.</t>
        </is>
      </c>
      <c r="E76" s="17" t="n"/>
    </row>
    <row r="77" ht="18" customHeight="1">
      <c r="A77" s="17" t="n"/>
      <c r="B77" s="15" t="inlineStr">
        <is>
          <t>Lower limit (12 months)</t>
        </is>
      </c>
      <c r="C77" s="34" t="n">
        <v>50000</v>
      </c>
      <c r="D77" s="3" t="inlineStr">
        <is>
          <t>Reduced for short periods and associated companies.</t>
        </is>
      </c>
      <c r="E77" s="17" t="n"/>
    </row>
    <row r="78" ht="18" customHeight="1">
      <c r="A78" s="17" t="n"/>
      <c r="B78" s="15" t="inlineStr">
        <is>
          <t>Upper limit (12 months)</t>
        </is>
      </c>
      <c r="C78" s="34" t="n">
        <v>250000</v>
      </c>
      <c r="D78" s="3" t="inlineStr">
        <is>
          <t>Reduced for short periods and associated companies.</t>
        </is>
      </c>
      <c r="E78" s="17" t="n"/>
    </row>
    <row r="79" ht="18" customHeight="1">
      <c r="A79" s="17" t="n"/>
      <c r="B79" s="15" t="inlineStr">
        <is>
          <t>Marginal relief fraction</t>
        </is>
      </c>
      <c r="C79" s="35" t="n">
        <v>0.015</v>
      </c>
      <c r="D79" s="3" t="inlineStr">
        <is>
          <t>3/200.</t>
        </is>
      </c>
      <c r="E79" s="17" t="n"/>
    </row>
    <row r="80" ht="18" customHeight="1">
      <c r="A80" s="17" t="n"/>
      <c r="B80" s="17" t="n"/>
      <c r="C80" s="17" t="n"/>
      <c r="D80" s="27" t="n"/>
      <c r="E80" s="17" t="n"/>
    </row>
    <row r="81" ht="18" customHeight="1">
      <c r="A81" s="11" t="n"/>
      <c r="B81" s="12" t="inlineStr">
        <is>
          <t>8. Estimated tax computation (a check only; Clients Assistant recalculates on import)</t>
        </is>
      </c>
      <c r="C81" s="11" t="n"/>
      <c r="D81" s="13" t="n"/>
      <c r="E81" s="11" t="n"/>
    </row>
    <row r="82" ht="31" customHeight="1">
      <c r="A82" s="17" t="n"/>
      <c r="B82" s="15" t="inlineStr">
        <is>
          <t>Adjusted profit before capital allowances</t>
        </is>
      </c>
      <c r="C82" s="30">
        <f>$C$29-$C$49-$C$55-$C$47+$C$45+$C$54+$C$46+$C$50</f>
        <v/>
      </c>
      <c r="D82" s="3" t="inlineStr">
        <is>
          <t>Profit before tax, less interest, dividends and non-taxable income, plus disallowable items and loan interest.</t>
        </is>
      </c>
      <c r="E82" s="17" t="n"/>
    </row>
    <row r="83" ht="31" customHeight="1">
      <c r="A83" s="17" t="n"/>
      <c r="B83" s="15" t="inlineStr">
        <is>
          <t>Property business profit (loss) per the accounts</t>
        </is>
      </c>
      <c r="C83" s="30">
        <f>IF($C$17="both",N($C$58)-N($C$59),0)</f>
        <v/>
      </c>
      <c r="D83" s="3" t="inlineStr">
        <is>
          <t>A company that trades and lets: rents less letting expenses, taken out of the trade.</t>
        </is>
      </c>
      <c r="E83" s="17" t="n"/>
    </row>
    <row r="84" ht="18" customHeight="1">
      <c r="A84" s="17" t="n"/>
      <c r="B84" s="15" t="inlineStr">
        <is>
          <t>Adjusted trading profit (loss)</t>
        </is>
      </c>
      <c r="C84" s="30">
        <f>$C$82-$C$83-N($C$48)</f>
        <v/>
      </c>
      <c r="D84" s="3" t="inlineStr">
        <is>
          <t>CT600 box 155 when a profit.</t>
        </is>
      </c>
      <c r="E84" s="17" t="n"/>
    </row>
    <row r="85" ht="31" customHeight="1">
      <c r="A85" s="17" t="n"/>
      <c r="B85" s="15" t="inlineStr">
        <is>
          <t>Property business profit (loss) after allowances</t>
        </is>
      </c>
      <c r="C85" s="30">
        <f>IF($C$17="both",$C$83-N($C$60)-N($C$61),0)</f>
        <v/>
      </c>
      <c r="D85" s="3" t="inlineStr">
        <is>
          <t>CT600 box 190 when a profit; a loss is set against total profits.</t>
        </is>
      </c>
      <c r="E85" s="17" t="n"/>
    </row>
    <row r="86" ht="18" customHeight="1">
      <c r="A86" s="17" t="n"/>
      <c r="B86" s="15" t="inlineStr">
        <is>
          <t>Trading losses brought forward used</t>
        </is>
      </c>
      <c r="C86" s="30">
        <f>IF($C$84&gt;0,MIN(N($C$52),$C$84),0)</f>
        <v/>
      </c>
      <c r="D86" s="3" t="inlineStr">
        <is>
          <t>CT600 box 160.</t>
        </is>
      </c>
      <c r="E86" s="17" t="n"/>
    </row>
    <row r="87" ht="18" customHeight="1">
      <c r="A87" s="17" t="n"/>
      <c r="B87" s="15" t="inlineStr">
        <is>
          <t>Net trading profits</t>
        </is>
      </c>
      <c r="C87" s="30">
        <f>MAX(0,$C$84-$C$86)</f>
        <v/>
      </c>
      <c r="D87" s="3" t="inlineStr">
        <is>
          <t>CT600 box 165.</t>
        </is>
      </c>
      <c r="E87" s="17" t="n"/>
    </row>
    <row r="88" ht="18" customHeight="1">
      <c r="A88" s="17" t="n"/>
      <c r="B88" s="15" t="inlineStr">
        <is>
          <t>Interest received less loan interest paid</t>
        </is>
      </c>
      <c r="C88" s="30">
        <f>N($C$49)-N($C$50)</f>
        <v/>
      </c>
      <c r="D88" s="3" t="inlineStr">
        <is>
          <t>Positive: CT600 box 170. Negative: a non-trade deficit.</t>
        </is>
      </c>
      <c r="E88" s="17" t="n"/>
    </row>
    <row r="89" ht="18" customHeight="1">
      <c r="A89" s="17" t="n"/>
      <c r="B89" s="15" t="inlineStr">
        <is>
          <t>Profits before deductions</t>
        </is>
      </c>
      <c r="C89" s="30">
        <f>$C$87+MAX(0,$C$88)+MAX(0,$C$85)+MAX(0,N($C$51))</f>
        <v/>
      </c>
      <c r="D89" s="3" t="inlineStr">
        <is>
          <t>CT600 box 235.</t>
        </is>
      </c>
      <c r="E89" s="17" t="n"/>
    </row>
    <row r="90" ht="18" customHeight="1">
      <c r="A90" s="17" t="n"/>
      <c r="B90" s="15" t="inlineStr">
        <is>
          <t>Property losses set against total profits</t>
        </is>
      </c>
      <c r="C90" s="30">
        <f>MIN($C$89,MAX(0,-$C$85)+N($C$62))</f>
        <v/>
      </c>
      <c r="D90" s="3" t="inlineStr">
        <is>
          <t>CT600 box 250.</t>
        </is>
      </c>
      <c r="E90" s="17" t="n"/>
    </row>
    <row r="91" ht="18" customHeight="1">
      <c r="A91" s="17" t="n"/>
      <c r="B91" s="15" t="inlineStr">
        <is>
          <t>Non-trade deficit of this period</t>
        </is>
      </c>
      <c r="C91" s="30">
        <f>MIN($C$89-$C$90,MAX(0,-$C$88))</f>
        <v/>
      </c>
      <c r="D91" s="3" t="inlineStr">
        <is>
          <t>CT600 box 260.</t>
        </is>
      </c>
      <c r="E91" s="17" t="n"/>
    </row>
    <row r="92" ht="18" customHeight="1">
      <c r="A92" s="17" t="n"/>
      <c r="B92" s="15" t="inlineStr">
        <is>
          <t>Non-trade deficits brought forward used</t>
        </is>
      </c>
      <c r="C92" s="30">
        <f>MIN($C$89-$C$90-$C$91,N($C$53))</f>
        <v/>
      </c>
      <c r="D92" s="3" t="inlineStr">
        <is>
          <t>CT600 box 263.</t>
        </is>
      </c>
      <c r="E92" s="17" t="n"/>
    </row>
    <row r="93" ht="18" customHeight="1">
      <c r="A93" s="17" t="n"/>
      <c r="B93" s="15" t="inlineStr">
        <is>
          <t>Profits before qualifying donations</t>
        </is>
      </c>
      <c r="C93" s="30">
        <f>$C$89-$C$90-$C$91-$C$92</f>
        <v/>
      </c>
      <c r="D93" s="3" t="inlineStr">
        <is>
          <t>CT600 box 300.</t>
        </is>
      </c>
      <c r="E93" s="17" t="n"/>
    </row>
    <row r="94" ht="18" customHeight="1">
      <c r="A94" s="17" t="n"/>
      <c r="B94" s="31" t="inlineStr">
        <is>
          <t>Taxable total profits</t>
        </is>
      </c>
      <c r="C94" s="32">
        <f>MAX(0,$C$93-MIN(MAX(0,N($C$54)),$C$93))</f>
        <v/>
      </c>
      <c r="D94" s="3" t="inlineStr">
        <is>
          <t>CT600 box 315.</t>
        </is>
      </c>
      <c r="E94" s="17" t="n"/>
    </row>
    <row r="95" ht="31" customHeight="1">
      <c r="A95" s="17" t="n"/>
      <c r="B95" s="15" t="inlineStr">
        <is>
          <t>Lower limit for this period</t>
        </is>
      </c>
      <c r="C95" s="30">
        <f>$C$77*IF(AND($C$11&lt;&gt;"",$C$12&gt;=EDATE($C$11,12)-1),1,$C$13/365)/($C$15+1)</f>
        <v/>
      </c>
      <c r="D95" s="3" t="inlineStr">
        <is>
          <t>A full 12-month period has the full limit (366 days included); a shorter one, its days/365.</t>
        </is>
      </c>
      <c r="E95" s="17" t="n"/>
    </row>
    <row r="96" ht="18" customHeight="1">
      <c r="A96" s="17" t="n"/>
      <c r="B96" s="15" t="inlineStr">
        <is>
          <t>Upper limit for this period</t>
        </is>
      </c>
      <c r="C96" s="30">
        <f>$C$78*IF(AND($C$11&lt;&gt;"",$C$12&gt;=EDATE($C$11,12)-1),1,$C$13/365)/($C$15+1)</f>
        <v/>
      </c>
      <c r="D96" s="3" t="inlineStr"/>
      <c r="E96" s="17" t="n"/>
    </row>
    <row r="97" ht="18" customHeight="1">
      <c r="A97" s="17" t="n"/>
      <c r="B97" s="15" t="inlineStr">
        <is>
          <t>Augmented profits</t>
        </is>
      </c>
      <c r="C97" s="30">
        <f>$C$94+$C$55</f>
        <v/>
      </c>
      <c r="D97" s="3" t="inlineStr"/>
      <c r="E97" s="17" t="n"/>
    </row>
    <row r="98" ht="44" customHeight="1">
      <c r="A98" s="17" t="n"/>
      <c r="B98" s="31" t="inlineStr">
        <is>
          <t>Estimated corporation tax</t>
        </is>
      </c>
      <c r="C98" s="32">
        <f>IF(AND($C$14&lt;&gt;1,$C$14&lt;&gt;""),"Calculated per period on import",IF($C$94&lt;=0,0,IF($C$12&lt;DATE(2023,4,1),$C$94*$C$75,IF($C$97&lt;=$C$95,$C$94*$C$75,$C$94*$C$76-IF($C$97&lt;$C$96,($C$96-$C$97)*$C$94/$C$97*$C$79,0)))))</f>
        <v/>
      </c>
      <c r="D98" s="3" t="inlineStr">
        <is>
          <t>Estimate for a single period within one financial year. Periods spanning 1 April, and long periods, are calculated exactly on import.</t>
        </is>
      </c>
      <c r="E98" s="17" t="n"/>
    </row>
    <row r="99" ht="18" customHeight="1">
      <c r="A99" s="17" t="n"/>
      <c r="B99" s="15" t="inlineStr">
        <is>
          <t>Trading losses carried forward</t>
        </is>
      </c>
      <c r="C99" s="30">
        <f>IF($C$84&lt;0,N($C$52)-$C$84,N($C$52)-$C$86)</f>
        <v/>
      </c>
      <c r="D99" s="3" t="inlineStr">
        <is>
          <t>Available for the next period.</t>
        </is>
      </c>
      <c r="E99" s="17" t="n"/>
    </row>
    <row r="100" ht="18" customHeight="1">
      <c r="A100" s="17" t="n"/>
      <c r="B100" s="15" t="inlineStr">
        <is>
          <t>Property losses carried forward</t>
        </is>
      </c>
      <c r="C100" s="30">
        <f>MAX(0,-$C$85)+N($C$62)-$C$90</f>
        <v/>
      </c>
      <c r="D100" s="3" t="inlineStr">
        <is>
          <t>Available for the next period.</t>
        </is>
      </c>
      <c r="E100" s="17" t="n"/>
    </row>
    <row r="101" ht="18" customHeight="1">
      <c r="A101" s="17" t="n"/>
      <c r="B101" s="15" t="inlineStr">
        <is>
          <t>Non-trade deficits carried forward</t>
        </is>
      </c>
      <c r="C101" s="30">
        <f>MAX(0,-$C$88)-$C$91+N($C$53)-$C$92</f>
        <v/>
      </c>
      <c r="D101" s="3" t="inlineStr">
        <is>
          <t>Available for the next period.</t>
        </is>
      </c>
      <c r="E101" s="17" t="n"/>
    </row>
  </sheetData>
  <sheetProtection selectLockedCells="0" selectUnlockedCells="0" sheet="1" objects="0" insertRows="1" insertHyperlinks="1" autoFilter="1" scenarios="0" formatColumns="0" deleteColumns="1" insertColumns="1" pivotTables="1" deleteRows="1" formatCells="0" formatRows="0" sort="1"/>
  <conditionalFormatting sqref="C30">
    <cfRule type="expression" priority="1" dxfId="0">
      <formula>ABS(C30)&gt;0.005</formula>
    </cfRule>
  </conditionalFormatting>
  <conditionalFormatting sqref="C42">
    <cfRule type="expression" priority="2" dxfId="0">
      <formula>ABS(C42)&gt;0.005</formula>
    </cfRule>
  </conditionalFormatting>
  <conditionalFormatting sqref="C13">
    <cfRule type="expression" priority="3" dxfId="0" stopIfTrue="1">
      <formula>AND($C$11&lt;&gt;"",$C$12&gt;=EDATE($C$11,18))</formula>
    </cfRule>
    <cfRule type="expression" priority="4" dxfId="1">
      <formula>AND($C$11&lt;&gt;"",$C$12&gt;=EDATE($C$11,12))</formula>
    </cfRule>
  </conditionalFormatting>
  <conditionalFormatting sqref="C14">
    <cfRule type="expression" priority="5" dxfId="0" stopIfTrue="1">
      <formula>AND($C$11&lt;&gt;"",$C$12&gt;=EDATE($C$11,18))</formula>
    </cfRule>
    <cfRule type="expression" priority="6" dxfId="1">
      <formula>AND($C$11&lt;&gt;"",$C$12&gt;=EDATE($C$11,12))</formula>
    </cfRule>
  </conditionalFormatting>
  <dataValidations count="9">
    <dataValidation sqref="C23 C24 C26 C27 C29 C33 C34 C35 C37 C39 C40" showDropDown="0" showInputMessage="0" showErrorMessage="1" allowBlank="0" errorTitle="Amount" error="Enter an amount in pounds, e.g. 12500.50" type="decimal" operator="between">
      <formula1>-999999999</formula1>
      <formula2>999999999</formula2>
    </dataValidation>
    <dataValidation sqref="C45 C46 C47 C49 C50 C51 C52 C53 C54 C55 C58 C59 C61 C62 C66 C67 C68 C69 C70 C72" showDropDown="0" showInputMessage="0" showErrorMessage="1" allowBlank="0" errorTitle="Amount" error="Enter a positive amount (0 or more)." type="decimal" operator="greaterThanOrEqual">
      <formula1>0</formula1>
    </dataValidation>
    <dataValidation sqref="C11 C12 C19" showDropDown="0" showInputMessage="0" showErrorMessage="1" allowBlank="0" errorTitle="Date" error="Enter a date, e.g. 31/03/2025" type="date" operator="between">
      <formula1>DATE(2015,1,1)</formula1>
      <formula2>DATE(2100,12,31)</formula2>
    </dataValidation>
    <dataValidation sqref="C15" showDropDown="0" showInputMessage="0" showErrorMessage="1" allowBlank="0" errorTitle="Number" error="Enter a whole number, 0 or more." type="whole" operator="between">
      <formula1>0</formula1>
      <formula2>100000</formula2>
    </dataValidation>
    <dataValidation sqref="C20" showDropDown="0" showInputMessage="0" showErrorMessage="1" allowBlank="0" errorTitle="Number" error="Enter a number, 0 or more (an average can be fractional, e.g. 1.5)." type="decimal" operator="between">
      <formula1>0</formula1>
      <formula2>100000</formula2>
    </dataValidation>
    <dataValidation sqref="C9" showDropDown="0" showInputMessage="0" showErrorMessage="1" allowBlank="0" errorTitle="Company number" error="Company number is 8 characters, e.g. 01234567 or SC123456." type="textLength" operator="equal">
      <formula1>8</formula1>
    </dataValidation>
    <dataValidation sqref="C10" showDropDown="0" showInputMessage="0" showErrorMessage="1" allowBlank="0" errorTitle="UTR" error="Corporation Tax UTR is 10 digits." type="textLength" operator="equal">
      <formula1>10</formula1>
    </dataValidation>
    <dataValidation sqref="C16" showDropDown="0" showInputMessage="0" showErrorMessage="1" allowBlank="1" errorTitle="Framework" error="Choose FRS105 or FRS102-1A." type="list">
      <formula1>"FRS105,FRS102-1A"</formula1>
    </dataValidation>
    <dataValidation sqref="C17" showDropDown="0" showInputMessage="0" showErrorMessage="1" allowBlank="0" errorTitle="What the company does" error="Choose trading, or both if it also lets property." type="list">
      <formula1>"trading,both"</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G3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46" customWidth="1" min="2" max="2"/>
    <col width="16" customWidth="1" min="3" max="3"/>
    <col width="16" customWidth="1" min="4" max="4"/>
    <col width="16" customWidth="1" min="5" max="5"/>
    <col width="16" customWidth="1" min="6" max="6"/>
    <col width="56" customWidth="1" min="7" max="7"/>
  </cols>
  <sheetData>
    <row r="1">
      <c r="B1" s="8" t="inlineStr">
        <is>
          <t>Capital allowances and balancing charges</t>
        </is>
      </c>
    </row>
    <row r="2">
      <c r="B2" s="9" t="inlineStr">
        <is>
          <t>HMRC asks for capital allowances by type (CT600 boxes 688 to 775). Enter this period's figures: Clients Assistant puts each in the right box. For a period of account over 12 months, enter months 13 onwards in their own columns.</t>
        </is>
      </c>
    </row>
    <row r="3">
      <c r="B3" s="9" t="inlineStr">
        <is>
          <t>Yellow cell, blue text = your input  ·  Grey cell = calculated  ·  Column A and the row below the headings = codes read by the importer (do not change)</t>
        </is>
      </c>
    </row>
    <row r="5" ht="44" customHeight="1">
      <c r="A5" s="10" t="inlineStr">
        <is>
          <t>Field code (do not change)</t>
        </is>
      </c>
      <c r="B5" s="10" t="inlineStr">
        <is>
          <t>Item</t>
        </is>
      </c>
      <c r="C5" s="10" t="inlineStr">
        <is>
          <t>The trade</t>
        </is>
      </c>
      <c r="D5" s="10" t="inlineStr">
        <is>
          <t>Property business (only if it also lets)</t>
        </is>
      </c>
      <c r="E5" s="10" t="inlineStr">
        <is>
          <t>The trade: months 13 onwards</t>
        </is>
      </c>
      <c r="F5" s="10" t="inlineStr">
        <is>
          <t>Property: months 13 onwards</t>
        </is>
      </c>
      <c r="G5" s="10" t="inlineStr">
        <is>
          <t>Guidance</t>
        </is>
      </c>
    </row>
    <row r="6" ht="18" customHeight="1">
      <c r="A6" s="14" t="inlineStr">
        <is>
          <t>columnCodes</t>
        </is>
      </c>
      <c r="B6" s="14" t="inlineStr">
        <is>
          <t>Column codes (do not change)</t>
        </is>
      </c>
      <c r="C6" s="14" t="inlineStr">
        <is>
          <t>trade</t>
        </is>
      </c>
      <c r="D6" s="14" t="inlineStr">
        <is>
          <t>property</t>
        </is>
      </c>
      <c r="E6" s="14" t="inlineStr">
        <is>
          <t>trade2</t>
        </is>
      </c>
      <c r="F6" s="14" t="inlineStr">
        <is>
          <t>property2</t>
        </is>
      </c>
      <c r="G6" s="27" t="n"/>
    </row>
    <row r="7" ht="18" customHeight="1">
      <c r="A7" s="17" t="n"/>
      <c r="B7" s="17" t="n"/>
      <c r="C7" s="17" t="n"/>
      <c r="D7" s="17" t="n"/>
      <c r="E7" s="17" t="n"/>
      <c r="F7" s="17" t="n"/>
      <c r="G7" s="27" t="n"/>
    </row>
    <row r="8" ht="18" customHeight="1">
      <c r="A8" s="11" t="n"/>
      <c r="B8" s="12" t="inlineStr">
        <is>
          <t>1. Allowances</t>
        </is>
      </c>
      <c r="C8" s="11" t="n"/>
      <c r="D8" s="11" t="n"/>
      <c r="E8" s="11" t="n"/>
      <c r="F8" s="11" t="n"/>
      <c r="G8" s="13" t="n"/>
    </row>
    <row r="9" ht="31" customHeight="1">
      <c r="A9" s="14" t="inlineStr">
        <is>
          <t>annualInvestmentAllowance</t>
        </is>
      </c>
      <c r="B9" s="15" t="inlineStr">
        <is>
          <t>Annual investment allowance</t>
        </is>
      </c>
      <c r="C9" s="28" t="n"/>
      <c r="D9" s="28" t="n"/>
      <c r="E9" s="28" t="n"/>
      <c r="F9" s="28" t="n"/>
      <c r="G9" s="3" t="inlineStr">
        <is>
          <t>Up to £1m a year, less for a period shorter than a year; a group of companies shares one limit.</t>
        </is>
      </c>
    </row>
    <row r="10" ht="31" customHeight="1">
      <c r="A10" s="14" t="inlineStr">
        <is>
          <t>fullExpensing</t>
        </is>
      </c>
      <c r="B10" s="15" t="inlineStr">
        <is>
          <t>Full expensing</t>
        </is>
      </c>
      <c r="C10" s="28" t="n"/>
      <c r="D10" s="28" t="n"/>
      <c r="E10" s="28" t="n"/>
      <c r="F10" s="28" t="n"/>
      <c r="G10" s="3" t="inlineStr">
        <is>
          <t>New main rate plant and machinery (not cars) bought from 1 April 2023.</t>
        </is>
      </c>
    </row>
    <row r="11" ht="18" customHeight="1">
      <c r="A11" s="14" t="inlineStr">
        <is>
          <t>fortyPercentAllowance</t>
        </is>
      </c>
      <c r="B11" s="15" t="inlineStr">
        <is>
          <t>40% first-year allowance</t>
        </is>
      </c>
      <c r="C11" s="28" t="n"/>
      <c r="D11" s="28" t="n"/>
      <c r="E11" s="28" t="n"/>
      <c r="F11" s="28" t="n"/>
      <c r="G11" s="3" t="inlineStr">
        <is>
          <t>New plant and machinery bought from 1 January 2026.</t>
        </is>
      </c>
    </row>
    <row r="12" ht="44" customHeight="1">
      <c r="A12" s="14" t="inlineStr">
        <is>
          <t>specialRateAllowance</t>
        </is>
      </c>
      <c r="B12" s="15" t="inlineStr">
        <is>
          <t>50% special rate allowance</t>
        </is>
      </c>
      <c r="C12" s="28" t="n"/>
      <c r="D12" s="28" t="n"/>
      <c r="E12" s="28" t="n"/>
      <c r="F12" s="28" t="n"/>
      <c r="G12" s="3" t="inlineStr">
        <is>
          <t>New special rate assets, e.g. integral features, bought from 1 April 2021. Give the spending in 'Of which, for the 50% special rate allowance' below.</t>
        </is>
      </c>
    </row>
    <row r="13" ht="18" customHeight="1">
      <c r="A13" s="14" t="inlineStr">
        <is>
          <t>mainPool</t>
        </is>
      </c>
      <c r="B13" s="15" t="inlineStr">
        <is>
          <t>Main pool writing-down allowance</t>
        </is>
      </c>
      <c r="C13" s="28" t="n"/>
      <c r="D13" s="28" t="n"/>
      <c r="E13" s="28" t="n"/>
      <c r="F13" s="28" t="n"/>
      <c r="G13" s="3" t="inlineStr">
        <is>
          <t>18% of the main pool.</t>
        </is>
      </c>
    </row>
    <row r="14" ht="18" customHeight="1">
      <c r="A14" s="14" t="inlineStr">
        <is>
          <t>specialRatePool</t>
        </is>
      </c>
      <c r="B14" s="15" t="inlineStr">
        <is>
          <t>Special rate pool writing-down allowance</t>
        </is>
      </c>
      <c r="C14" s="28" t="n"/>
      <c r="D14" s="28" t="n"/>
      <c r="E14" s="28" t="n"/>
      <c r="F14" s="28" t="n"/>
      <c r="G14" s="3" t="inlineStr">
        <is>
          <t>6% of the special rate pool.</t>
        </is>
      </c>
    </row>
    <row r="15" ht="31" customHeight="1">
      <c r="A15" s="14" t="inlineStr">
        <is>
          <t>structuresAndBuildings</t>
        </is>
      </c>
      <c r="B15" s="15" t="inlineStr">
        <is>
          <t>Structures and buildings allowance</t>
        </is>
      </c>
      <c r="C15" s="28" t="n"/>
      <c r="D15" s="28" t="n"/>
      <c r="E15" s="28" t="n"/>
      <c r="F15" s="28" t="n"/>
      <c r="G15" s="3" t="inlineStr">
        <is>
          <t>3% a year of qualifying building costs, with an allowance statement.</t>
        </is>
      </c>
    </row>
    <row r="16" ht="18" customHeight="1">
      <c r="A16" s="14" t="inlineStr">
        <is>
          <t>zeroEmissionCars</t>
        </is>
      </c>
      <c r="B16" s="15" t="inlineStr">
        <is>
          <t>Zero-emission cars</t>
        </is>
      </c>
      <c r="C16" s="28" t="n"/>
      <c r="D16" s="28" t="n"/>
      <c r="E16" s="28" t="n"/>
      <c r="F16" s="28" t="n"/>
      <c r="G16" s="3" t="inlineStr">
        <is>
          <t>100% first-year allowance on new zero-emission cars.</t>
        </is>
      </c>
    </row>
    <row r="17" ht="18" customHeight="1">
      <c r="A17" s="14" t="inlineStr">
        <is>
          <t>chargePoints</t>
        </is>
      </c>
      <c r="B17" s="15" t="inlineStr">
        <is>
          <t>Electric vehicle charge-points</t>
        </is>
      </c>
      <c r="C17" s="28" t="n"/>
      <c r="D17" s="28" t="n"/>
      <c r="E17" s="28" t="n"/>
      <c r="F17" s="28" t="n"/>
      <c r="G17" s="3" t="inlineStr">
        <is>
          <t>100% first-year allowance.</t>
        </is>
      </c>
    </row>
    <row r="18" ht="18" customHeight="1">
      <c r="A18" s="14" t="inlineStr">
        <is>
          <t>other</t>
        </is>
      </c>
      <c r="B18" s="15" t="inlineStr">
        <is>
          <t>Other allowances</t>
        </is>
      </c>
      <c r="C18" s="28" t="n"/>
      <c r="D18" s="28" t="n"/>
      <c r="E18" s="28" t="n"/>
      <c r="F18" s="28" t="n"/>
      <c r="G18" s="3" t="inlineStr">
        <is>
          <t>Any allowance not listed above.</t>
        </is>
      </c>
    </row>
    <row r="19" ht="18" customHeight="1">
      <c r="A19" s="17" t="n"/>
      <c r="B19" s="31" t="inlineStr">
        <is>
          <t>Total allowances</t>
        </is>
      </c>
      <c r="C19" s="32">
        <f>N(C9)+N(C10)+N(C11)+N(C12)+N(C13)+N(C14)+N(C15)+N(C16)+N(C17)+N(C18)</f>
        <v/>
      </c>
      <c r="D19" s="32">
        <f>N(D9)+N(D10)+N(D11)+N(D12)+N(D13)+N(D14)+N(D15)+N(D16)+N(D17)+N(D18)</f>
        <v/>
      </c>
      <c r="E19" s="32">
        <f>N(E9)+N(E10)+N(E11)+N(E12)+N(E13)+N(E14)+N(E15)+N(E16)+N(E17)+N(E18)</f>
        <v/>
      </c>
      <c r="F19" s="32">
        <f>N(F9)+N(F10)+N(F11)+N(F12)+N(F13)+N(F14)+N(F15)+N(F16)+N(F17)+N(F18)</f>
        <v/>
      </c>
      <c r="G19" s="27" t="n"/>
    </row>
    <row r="20" ht="18" customHeight="1">
      <c r="A20" s="17" t="n"/>
      <c r="B20" s="17" t="n"/>
      <c r="C20" s="17" t="n"/>
      <c r="D20" s="17" t="n"/>
      <c r="E20" s="17" t="n"/>
      <c r="F20" s="17" t="n"/>
      <c r="G20" s="27" t="n"/>
    </row>
    <row r="21" ht="18" customHeight="1">
      <c r="A21" s="11" t="n"/>
      <c r="B21" s="12" t="inlineStr">
        <is>
          <t>2. Balancing charges: on assets sold or no longer used (added to the profit)</t>
        </is>
      </c>
      <c r="C21" s="11" t="n"/>
      <c r="D21" s="11" t="n"/>
      <c r="E21" s="11" t="n"/>
      <c r="F21" s="11" t="n"/>
      <c r="G21" s="13" t="n"/>
    </row>
    <row r="22" ht="31" customHeight="1">
      <c r="A22" s="14" t="inlineStr">
        <is>
          <t>fullExpensingCharges</t>
        </is>
      </c>
      <c r="B22" s="15" t="inlineStr">
        <is>
          <t>Full expensing</t>
        </is>
      </c>
      <c r="C22" s="28" t="n"/>
      <c r="D22" s="28" t="n"/>
      <c r="E22" s="28" t="n"/>
      <c r="F22" s="28" t="n"/>
      <c r="G22" s="3" t="inlineStr">
        <is>
          <t>When an asset on which full expensing was claimed is sold or no longer used.</t>
        </is>
      </c>
    </row>
    <row r="23" ht="31" customHeight="1">
      <c r="A23" s="14" t="inlineStr">
        <is>
          <t>specialRateAllowanceCharges</t>
        </is>
      </c>
      <c r="B23" s="15" t="inlineStr">
        <is>
          <t>50% special rate allowance</t>
        </is>
      </c>
      <c r="C23" s="28" t="n"/>
      <c r="D23" s="28" t="n"/>
      <c r="E23" s="28" t="n"/>
      <c r="F23" s="28" t="n"/>
      <c r="G23" s="3" t="inlineStr">
        <is>
          <t>When an asset on which the 50% allowance was claimed is sold or no longer used.</t>
        </is>
      </c>
    </row>
    <row r="24" ht="18" customHeight="1">
      <c r="A24" s="14" t="inlineStr">
        <is>
          <t>mainPoolCharges</t>
        </is>
      </c>
      <c r="B24" s="15" t="inlineStr">
        <is>
          <t>Main pool</t>
        </is>
      </c>
      <c r="C24" s="28" t="n"/>
      <c r="D24" s="28" t="n"/>
      <c r="E24" s="28" t="n"/>
      <c r="F24" s="28" t="n"/>
      <c r="G24" s="3" t="inlineStr">
        <is>
          <t>When disposals are more than the pool.</t>
        </is>
      </c>
    </row>
    <row r="25" ht="18" customHeight="1">
      <c r="A25" s="14" t="inlineStr">
        <is>
          <t>specialRatePoolCharges</t>
        </is>
      </c>
      <c r="B25" s="15" t="inlineStr">
        <is>
          <t>Special rate pool</t>
        </is>
      </c>
      <c r="C25" s="28" t="n"/>
      <c r="D25" s="28" t="n"/>
      <c r="E25" s="28" t="n"/>
      <c r="F25" s="28" t="n"/>
      <c r="G25" s="3" t="inlineStr">
        <is>
          <t>When disposals are more than the pool.</t>
        </is>
      </c>
    </row>
    <row r="26" ht="18" customHeight="1">
      <c r="A26" s="14" t="inlineStr">
        <is>
          <t>otherCharges</t>
        </is>
      </c>
      <c r="B26" s="15" t="inlineStr">
        <is>
          <t>Other balancing charges</t>
        </is>
      </c>
      <c r="C26" s="28" t="n"/>
      <c r="D26" s="28" t="n"/>
      <c r="E26" s="28" t="n"/>
      <c r="F26" s="28" t="n"/>
      <c r="G26" s="3" t="inlineStr"/>
    </row>
    <row r="27" ht="18" customHeight="1">
      <c r="A27" s="17" t="n"/>
      <c r="B27" s="31" t="inlineStr">
        <is>
          <t>Total balancing charges</t>
        </is>
      </c>
      <c r="C27" s="32">
        <f>N(C22)+N(C23)+N(C24)+N(C25)+N(C26)</f>
        <v/>
      </c>
      <c r="D27" s="32">
        <f>N(D22)+N(D23)+N(D24)+N(D25)+N(D26)</f>
        <v/>
      </c>
      <c r="E27" s="32">
        <f>N(E22)+N(E23)+N(E24)+N(E25)+N(E26)</f>
        <v/>
      </c>
      <c r="F27" s="32">
        <f>N(F22)+N(F23)+N(F24)+N(F25)+N(F26)</f>
        <v/>
      </c>
      <c r="G27" s="27" t="n"/>
    </row>
    <row r="28" ht="18" customHeight="1">
      <c r="A28" s="17" t="n"/>
      <c r="B28" s="31" t="inlineStr">
        <is>
          <t>Allowances less balancing charges</t>
        </is>
      </c>
      <c r="C28" s="32">
        <f>C19-C27</f>
        <v/>
      </c>
      <c r="D28" s="32">
        <f>D19-D27</f>
        <v/>
      </c>
      <c r="E28" s="32">
        <f>E19-E27</f>
        <v/>
      </c>
      <c r="F28" s="32">
        <f>F19-F27</f>
        <v/>
      </c>
      <c r="G28" s="27" t="n"/>
    </row>
    <row r="29" ht="18" customHeight="1">
      <c r="A29" s="17" t="n"/>
      <c r="B29" s="17" t="n"/>
      <c r="C29" s="17" t="n"/>
      <c r="D29" s="17" t="n"/>
      <c r="E29" s="17" t="n"/>
      <c r="F29" s="17" t="n"/>
      <c r="G29" s="27" t="n"/>
    </row>
    <row r="30" ht="18" customHeight="1">
      <c r="A30" s="11" t="n"/>
      <c r="B30" s="12" t="inlineStr">
        <is>
          <t>3. Qualifying expenditure: the company's, in each period</t>
        </is>
      </c>
      <c r="C30" s="11" t="n"/>
      <c r="D30" s="11" t="n"/>
      <c r="E30" s="11" t="n"/>
      <c r="F30" s="11" t="n"/>
      <c r="G30" s="13" t="n"/>
    </row>
    <row r="31" ht="31" customHeight="1">
      <c r="A31" s="14" t="inlineStr">
        <is>
          <t>firstYearAllowanceExpenditure</t>
        </is>
      </c>
      <c r="B31" s="15" t="inlineStr">
        <is>
          <t>Spending on which first-year allowances are claimed</t>
        </is>
      </c>
      <c r="C31" s="28" t="n"/>
      <c r="D31" s="36" t="n"/>
      <c r="E31" s="28" t="n"/>
      <c r="F31" s="36" t="n"/>
      <c r="G31" s="3" t="inlineStr">
        <is>
          <t>CT600 box 760: full expensing, the 40% and 50% allowances, zero-emission cars and charge-points.</t>
        </is>
      </c>
    </row>
    <row r="32" ht="18" customHeight="1">
      <c r="A32" s="14" t="inlineStr">
        <is>
          <t>specialRateAllowanceExpenditure</t>
        </is>
      </c>
      <c r="B32" s="15" t="inlineStr">
        <is>
          <t>Of which, for the 50% special rate allowance</t>
        </is>
      </c>
      <c r="C32" s="28" t="n"/>
      <c r="D32" s="36" t="n"/>
      <c r="E32" s="28" t="n"/>
      <c r="F32" s="36" t="n"/>
      <c r="G32" s="3" t="inlineStr">
        <is>
          <t>CT600 box 773: needed when that allowance is claimed.</t>
        </is>
      </c>
    </row>
    <row r="33" ht="31" customHeight="1">
      <c r="A33" s="14" t="inlineStr">
        <is>
          <t>longLifeExpenditure</t>
        </is>
      </c>
      <c r="B33" s="15" t="inlineStr">
        <is>
          <t>Long-life assets and integral features</t>
        </is>
      </c>
      <c r="C33" s="28" t="n"/>
      <c r="D33" s="36" t="n"/>
      <c r="E33" s="28" t="n"/>
      <c r="F33" s="36" t="n"/>
      <c r="G33" s="3" t="inlineStr">
        <is>
          <t>CT600 box 770: not first-year spending; include any covered by the AIA.</t>
        </is>
      </c>
    </row>
    <row r="34" ht="31" customHeight="1">
      <c r="A34" s="14" t="inlineStr">
        <is>
          <t>otherPlantExpenditure</t>
        </is>
      </c>
      <c r="B34" s="15" t="inlineStr">
        <is>
          <t>Other plant and machinery</t>
        </is>
      </c>
      <c r="C34" s="28" t="n"/>
      <c r="D34" s="36" t="n"/>
      <c r="E34" s="28" t="n"/>
      <c r="F34" s="36" t="n"/>
      <c r="G34" s="3" t="inlineStr">
        <is>
          <t>CT600 box 775: plant and machinery not in the two boxes above.</t>
        </is>
      </c>
    </row>
    <row r="35" ht="18" customHeight="1">
      <c r="A35" s="14" t="inlineStr">
        <is>
          <t>structuresAndBuildingsExpenditure</t>
        </is>
      </c>
      <c r="B35" s="15" t="inlineStr">
        <is>
          <t>Structures and buildings spending (first claim)</t>
        </is>
      </c>
      <c r="C35" s="28" t="n"/>
      <c r="D35" s="36" t="n"/>
      <c r="E35" s="28" t="n"/>
      <c r="F35" s="36" t="n"/>
      <c r="G35" s="3" t="inlineStr">
        <is>
          <t>CT600 box 771: from the allowance statement.</t>
        </is>
      </c>
    </row>
  </sheetData>
  <sheetProtection selectLockedCells="0" selectUnlockedCells="0" sheet="1" objects="0" insertRows="1" insertHyperlinks="1" autoFilter="1" scenarios="0" formatColumns="0" deleteColumns="1" insertColumns="1" pivotTables="1" deleteRows="1" formatCells="0" formatRows="0" sort="1"/>
  <dataValidations count="1">
    <dataValidation sqref="C9 C10 C11 C12 C13 C14 C15 C16 C17 C18 C22 C23 C24 C25 C26 C31 C32 C33 C34 C35 D9 D10 D11 D12 D13 D14 D15 D16 D17 D18 D22 D23 D24 D25 D26 E9 E10 E11 E12 E13 E14 E15 E16 E17 E18 E22 E23 E24 E25 E26 E31 E32 E33 E34 E35 F9 F10 F11 F12 F13 F14 F15 F16 F17 F18 F22 F23 F24 F25 F26" showDropDown="0" showInputMessage="0" showErrorMessage="1" allowBlank="0" errorTitle="Amount" error="Enter a positive amount (0 or more)."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2026-10-16T12:20:41Z</dcterms:created>
  <dcterms:modified xmlns:dcterms="http://purl.org/dc/terms/" xmlns:xsi="http://www.w3.org/2001/XMLSchema-instance" xsi:type="dcterms:W3CDTF">2026-10-16T12:20:41Z</dcterms:modified>
</cp:coreProperties>
</file>